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yindia-my.sharepoint.com/personal/ritu_singhai_in_ey_com/Documents/Documents/EY MPIDC/IPP benchmarking/Policy/"/>
    </mc:Choice>
  </mc:AlternateContent>
  <xr:revisionPtr revIDLastSave="84" documentId="8_{46347D37-93ED-485B-9163-EE8FD9D55475}" xr6:coauthVersionLast="47" xr6:coauthVersionMax="47" xr10:uidLastSave="{D6E0DA71-56A0-4CBD-87D0-0967A34BE78C}"/>
  <bookViews>
    <workbookView xWindow="-110" yWindow="-110" windowWidth="19420" windowHeight="10300" xr2:uid="{BC2959A4-953C-412A-8957-84B3670475CC}"/>
  </bookViews>
  <sheets>
    <sheet name="Formula tool for 1st Year" sheetId="18" r:id="rId1"/>
    <sheet name="Freeze" sheetId="2" state="hidden" r:id="rId2"/>
    <sheet name="UPSLIDE_UndoFormatting" sheetId="9" state="hidden" r:id="rId3"/>
    <sheet name="UPSLIDE_Undo" sheetId="8" state="hidden" r:id="rId4"/>
  </sheets>
  <definedNames>
    <definedName name="_xlnm._FilterDatabase" localSheetId="1" hidden="1">Freeze!$B$4:$G$15</definedName>
    <definedName name="_Toc186644351" localSheetId="1">Freeze!#REF!</definedName>
    <definedName name="_UNDO_UPS_" hidden="1">#REF!</definedName>
    <definedName name="_UNDO_UPS_SEL_" hidden="1">#REF!</definedName>
    <definedName name="_UNDO31X31X_" hidden="1">#REF!</definedName>
    <definedName name="CIQWBGuid" hidden="1">"0d47216c-6350-48df-843e-8f81c540f6fc"</definedName>
    <definedName name="Texti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8" l="1"/>
  <c r="H21" i="18"/>
  <c r="H3" i="18" l="1"/>
  <c r="H18" i="18"/>
  <c r="H15" i="18"/>
  <c r="H12" i="18" l="1"/>
  <c r="H28" i="18" s="1"/>
  <c r="H6" i="18" l="1"/>
  <c r="H25" i="18" s="1"/>
  <c r="A6" i="2"/>
  <c r="A7" i="2" s="1"/>
  <c r="A8" i="2" s="1"/>
  <c r="A9" i="2" s="1"/>
  <c r="A11" i="2" s="1"/>
  <c r="A12" i="2" s="1"/>
  <c r="A13" i="2" s="1"/>
  <c r="A14" i="2" s="1"/>
  <c r="A15" i="2" s="1"/>
  <c r="A16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Y3" i="2" s="1"/>
  <c r="Z3" i="2" s="1"/>
  <c r="AA3" i="2" s="1"/>
  <c r="AB3" i="2" s="1"/>
  <c r="AC3" i="2" s="1"/>
  <c r="AD3" i="2" s="1"/>
  <c r="AE3" i="2" s="1"/>
  <c r="AF3" i="2" s="1"/>
  <c r="AG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tc={2B180CBA-59FC-4282-8EC3-6B3C17869250}</author>
    <author>tc={C83FAA37-D5DF-4567-B8BF-AC8565E9E080}</author>
    <author>tc={3AEC0474-945C-421C-AF49-65F7205D8A68}</author>
  </authors>
  <commentList>
    <comment ref="R9" authorId="0" shapeId="0" xr:uid="{2B180CBA-59FC-4282-8EC3-6B3C17869250}">
      <text>
        <t>[Threaded comment]
Your version of Excel allows you to read this threaded comment; however, any edits to it will get removed if the file is opened in a newer version of Excel. Learn more: https://go.microsoft.com/fwlink/?linkid=870924
Comment:
    * Condition-Only for API and Bulk Drugs</t>
      </text>
    </comment>
    <comment ref="R10" authorId="1" shapeId="0" xr:uid="{C83FAA37-D5DF-4567-B8BF-AC8565E9E080}">
      <text>
        <t>[Threaded comment]
Your version of Excel allows you to read this threaded comment; however, any edits to it will get removed if the file is opened in a newer version of Excel. Learn more: https://go.microsoft.com/fwlink/?linkid=870924
Comment:
    * Condition-Only for API and Bulk Drugs</t>
      </text>
    </comment>
    <comment ref="R15" authorId="2" shapeId="0" xr:uid="{3AEC0474-945C-421C-AF49-65F7205D8A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High Value Add Manuf. - Sector specific multiple is not applicable for Investment below 75 Cr.   </t>
      </text>
    </comment>
  </commentList>
</comments>
</file>

<file path=xl/sharedStrings.xml><?xml version="1.0" encoding="utf-8"?>
<sst xmlns="http://schemas.openxmlformats.org/spreadsheetml/2006/main" count="300" uniqueCount="99">
  <si>
    <t xml:space="preserve">General/Other </t>
  </si>
  <si>
    <t>Multiple</t>
  </si>
  <si>
    <t>Yes</t>
  </si>
  <si>
    <t>Export Multiple</t>
  </si>
  <si>
    <t>Geo</t>
  </si>
  <si>
    <t>Max 10 Crores</t>
  </si>
  <si>
    <t>Max 5 Crs for WMS and Max 10 Crs for WMS with 0 ZLD</t>
  </si>
  <si>
    <t>Max 5 Crs</t>
  </si>
  <si>
    <t>max ₹ 1 Crore/ unit</t>
  </si>
  <si>
    <t>Max. 50% Inv. In P&amp;M</t>
  </si>
  <si>
    <t xml:space="preserve">Max 1 Cr </t>
  </si>
  <si>
    <t>Min. 250 emp</t>
  </si>
  <si>
    <t>Max. 10 years</t>
  </si>
  <si>
    <t>Max. 4000 Emp</t>
  </si>
  <si>
    <t>S.No</t>
  </si>
  <si>
    <t>Sector</t>
  </si>
  <si>
    <t>BIPA</t>
  </si>
  <si>
    <t>Power Tariff Rebate</t>
  </si>
  <si>
    <t>Infra.  Dev. Assistance</t>
  </si>
  <si>
    <t>Green Indust. Assistance</t>
  </si>
  <si>
    <t>Stamp Duty &amp; Registeration Charges</t>
  </si>
  <si>
    <t>Assistance for IPR</t>
  </si>
  <si>
    <t>Organic Certification</t>
  </si>
  <si>
    <t>PF/ESIC Assis</t>
  </si>
  <si>
    <t>Medical Insurance</t>
  </si>
  <si>
    <t>Additional Incentive</t>
  </si>
  <si>
    <t>Sector Multiple</t>
  </si>
  <si>
    <t>Interest Subsidy</t>
  </si>
  <si>
    <t>Mandi Fee Reimb.</t>
  </si>
  <si>
    <t xml:space="preserve">Incentive for Quality Certification </t>
  </si>
  <si>
    <t>Limit</t>
  </si>
  <si>
    <t>Duration</t>
  </si>
  <si>
    <t xml:space="preserve">Assistance for Employment Generation * Conditonal </t>
  </si>
  <si>
    <t xml:space="preserve">Conditional </t>
  </si>
  <si>
    <t>Assistance for Training and Skill Development</t>
  </si>
  <si>
    <t>Concession in Development Charges</t>
  </si>
  <si>
    <t>Special sector specific</t>
  </si>
  <si>
    <t>Agri, Dairy, and Food Processing</t>
  </si>
  <si>
    <t xml:space="preserve">Export </t>
  </si>
  <si>
    <t xml:space="preserve">Employment </t>
  </si>
  <si>
    <t>GSM</t>
  </si>
  <si>
    <t>₹1/unit</t>
  </si>
  <si>
    <t>5 Years</t>
  </si>
  <si>
    <t>Max 6000/Month for 5 years</t>
  </si>
  <si>
    <t>No</t>
  </si>
  <si>
    <t xml:space="preserve">Max. 5L </t>
  </si>
  <si>
    <t>Textile</t>
  </si>
  <si>
    <t xml:space="preserve">5 Years ( 50 Crore) </t>
  </si>
  <si>
    <t>25% , Max 50L</t>
  </si>
  <si>
    <t xml:space="preserve">Apparel training </t>
  </si>
  <si>
    <t>Garment, and Apparel, Footwear, Toys, and Accessories</t>
  </si>
  <si>
    <t xml:space="preserve">7 Years ( 50 Crore) </t>
  </si>
  <si>
    <t>5000/Month/ME</t>
  </si>
  <si>
    <t>Aerospace And Defence Production Promotion</t>
  </si>
  <si>
    <t>Max.10L</t>
  </si>
  <si>
    <t xml:space="preserve">Pharmaceutical </t>
  </si>
  <si>
    <t>Max. 1 Crore</t>
  </si>
  <si>
    <t>Slack Period -extra 2 years</t>
  </si>
  <si>
    <t>R&amp;D</t>
  </si>
  <si>
    <t xml:space="preserve">50% Investment in facility conisdered in EFCI </t>
  </si>
  <si>
    <t>Testing facility- 50% max 1 Crore</t>
  </si>
  <si>
    <t>Biotechnology</t>
  </si>
  <si>
    <t>Medical Devices</t>
  </si>
  <si>
    <t>Electric Vehicle Manufacturing</t>
  </si>
  <si>
    <t>Max. 10L</t>
  </si>
  <si>
    <t>Renewable Energy Equipment Manufacturing</t>
  </si>
  <si>
    <t>Max. 1L</t>
  </si>
  <si>
    <t>High Value Add Manufacturing</t>
  </si>
  <si>
    <t>Private Land</t>
  </si>
  <si>
    <t xml:space="preserve">MPIDC allocated undeveloped Land </t>
  </si>
  <si>
    <t>MPIDC allocated Land</t>
  </si>
  <si>
    <t>Export %</t>
  </si>
  <si>
    <t xml:space="preserve">Green Industrialisation Assistance </t>
  </si>
  <si>
    <t>Per new employee</t>
  </si>
  <si>
    <t xml:space="preserve">Is is to implement the process flow for the primitive steps </t>
  </si>
  <si>
    <t>Fiscal Incentives</t>
  </si>
  <si>
    <t xml:space="preserve">Infrastructure development Assistance </t>
  </si>
  <si>
    <t>Input</t>
  </si>
  <si>
    <t>Output</t>
  </si>
  <si>
    <t>Industry Type</t>
  </si>
  <si>
    <t>Drop down</t>
  </si>
  <si>
    <t>Basic Investment Promotion Assistance</t>
  </si>
  <si>
    <t>Rs Crs</t>
  </si>
  <si>
    <t>Investment in P&amp;M(Rs Crs)</t>
  </si>
  <si>
    <t>Yearly Basic Investment  Promotion Assistance</t>
  </si>
  <si>
    <t>Yearly Production Capacity</t>
  </si>
  <si>
    <t>Gross Supply Value Multiple</t>
  </si>
  <si>
    <t>Ratio</t>
  </si>
  <si>
    <t>Current Year Production</t>
  </si>
  <si>
    <t>Employment  Multiple</t>
  </si>
  <si>
    <t>Current Year Employment</t>
  </si>
  <si>
    <t>Number</t>
  </si>
  <si>
    <t>Annual Yearly Investment Assistance</t>
  </si>
  <si>
    <t>Sector Specific Multiple</t>
  </si>
  <si>
    <t>Total BIPA</t>
  </si>
  <si>
    <t>FDI Multiple</t>
  </si>
  <si>
    <t>FDI Percentage</t>
  </si>
  <si>
    <t>%</t>
  </si>
  <si>
    <t>Pharma. -API/Bulk Drugs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</si>
</sst>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_-* &quot;-&quot;_-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F111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0A5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3" fontId="7" fillId="0" borderId="0" xfId="0" applyNumberFormat="1" applyFont="1"/>
    <xf numFmtId="0" fontId="0" fillId="5" borderId="0" xfId="0" applyFill="1"/>
    <xf numFmtId="164" fontId="6" fillId="0" borderId="0" xfId="0" applyNumberFormat="1" applyFont="1"/>
    <xf numFmtId="0" fontId="0" fillId="5" borderId="0" xfId="0" applyFill="1" applyAlignment="1">
      <alignment vertical="center"/>
    </xf>
    <xf numFmtId="2" fontId="6" fillId="3" borderId="12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 wrapText="1"/>
    </xf>
    <xf numFmtId="2" fontId="6" fillId="3" borderId="1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plov Jain" id="{E57A5D00-2CC3-47AE-A60B-D438F1438AD5}" userId="S::Viplov.Jain@in.ey.com::43d9a147-2e91-47a4-bfef-b8ebd596ff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9" dT="2025-02-16T08:47:35.48" personId="{E57A5D00-2CC3-47AE-A60B-D438F1438AD5}" id="{2B180CBA-59FC-4282-8EC3-6B3C17869250}">
    <text>* Condition-Only for API and Bulk Drugs</text>
  </threadedComment>
  <threadedComment ref="R10" dT="2025-02-16T08:47:35.48" personId="{E57A5D00-2CC3-47AE-A60B-D438F1438AD5}" id="{C83FAA37-D5DF-4567-B8BF-AC8565E9E080}">
    <text>* Condition-Only for API and Bulk Drugs</text>
  </threadedComment>
  <threadedComment ref="R15" dT="2025-06-24T05:37:00.16" personId="{E57A5D00-2CC3-47AE-A60B-D438F1438AD5}" id="{3AEC0474-945C-421C-AF49-65F7205D8A68}">
    <text xml:space="preserve">For High Value Add Manuf. - Sector specific multiple is not applicable for Investment below 75 Cr.  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AFB5-B4D4-47FB-BF2A-51AE85CF2E92}">
  <dimension ref="A1:I28"/>
  <sheetViews>
    <sheetView showGridLines="0" tabSelected="1" zoomScale="65" workbookViewId="0">
      <selection activeCell="S17" sqref="S17"/>
    </sheetView>
  </sheetViews>
  <sheetFormatPr defaultRowHeight="14.5" x14ac:dyDescent="0.35"/>
  <cols>
    <col min="2" max="2" width="17.26953125" customWidth="1"/>
    <col min="3" max="3" width="46.36328125" bestFit="1" customWidth="1"/>
    <col min="4" max="4" width="11.7265625" customWidth="1"/>
    <col min="7" max="7" width="20.36328125" customWidth="1"/>
    <col min="8" max="8" width="27.1796875" customWidth="1"/>
  </cols>
  <sheetData>
    <row r="1" spans="1:9" ht="21.5" thickBot="1" x14ac:dyDescent="0.55000000000000004">
      <c r="A1" s="39" t="s">
        <v>77</v>
      </c>
      <c r="B1" s="40"/>
      <c r="C1" s="41"/>
      <c r="D1" s="21"/>
      <c r="E1" s="21"/>
      <c r="F1" s="42" t="s">
        <v>78</v>
      </c>
      <c r="G1" s="43"/>
      <c r="H1" s="44"/>
      <c r="I1" s="21"/>
    </row>
    <row r="2" spans="1:9" ht="15" thickBot="1" x14ac:dyDescent="0.4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35">
      <c r="A3" s="45" t="s">
        <v>79</v>
      </c>
      <c r="B3" s="46"/>
      <c r="C3" s="30" t="s">
        <v>0</v>
      </c>
      <c r="D3" s="49" t="s">
        <v>80</v>
      </c>
      <c r="E3" s="21"/>
      <c r="F3" s="33" t="s">
        <v>81</v>
      </c>
      <c r="G3" s="34"/>
      <c r="H3" s="37">
        <f>IF(C6&gt;=2000, 200, MAX(IF(C6&lt;=50, 0.4*C6, MIN(15 + 0.08*(C6-50) + (C6/12)*((1/(1+EXP(-5.9*(1 - C6/2490))))*(1 - C6/2490)) + 9.3*(1 - C6/2500), 0.4*C6, 200)), 0.1*C6 - 0.00001))</f>
        <v>0</v>
      </c>
      <c r="I3" s="32" t="s">
        <v>82</v>
      </c>
    </row>
    <row r="4" spans="1:9" ht="15" thickBot="1" x14ac:dyDescent="0.4">
      <c r="A4" s="47"/>
      <c r="B4" s="48"/>
      <c r="C4" s="31"/>
      <c r="D4" s="49"/>
      <c r="E4" s="21"/>
      <c r="F4" s="35"/>
      <c r="G4" s="36"/>
      <c r="H4" s="38"/>
      <c r="I4" s="32"/>
    </row>
    <row r="5" spans="1:9" ht="15" thickBot="1" x14ac:dyDescent="0.4">
      <c r="A5" s="21"/>
      <c r="B5" s="21"/>
      <c r="C5" s="23"/>
      <c r="D5" s="21"/>
      <c r="E5" s="21"/>
      <c r="F5" s="25"/>
      <c r="G5" s="25"/>
      <c r="H5" s="21"/>
      <c r="I5" s="21"/>
    </row>
    <row r="6" spans="1:9" x14ac:dyDescent="0.35">
      <c r="A6" s="45" t="s">
        <v>83</v>
      </c>
      <c r="B6" s="46"/>
      <c r="C6" s="30"/>
      <c r="D6" s="49" t="s">
        <v>82</v>
      </c>
      <c r="E6" s="21"/>
      <c r="F6" s="33" t="s">
        <v>84</v>
      </c>
      <c r="G6" s="34"/>
      <c r="H6" s="37">
        <f>H3/7</f>
        <v>0</v>
      </c>
      <c r="I6" s="32" t="s">
        <v>82</v>
      </c>
    </row>
    <row r="7" spans="1:9" ht="15" thickBot="1" x14ac:dyDescent="0.4">
      <c r="A7" s="47"/>
      <c r="B7" s="48"/>
      <c r="C7" s="31"/>
      <c r="D7" s="49"/>
      <c r="E7" s="21"/>
      <c r="F7" s="35"/>
      <c r="G7" s="36"/>
      <c r="H7" s="38"/>
      <c r="I7" s="32"/>
    </row>
    <row r="8" spans="1:9" ht="15" thickBot="1" x14ac:dyDescent="0.4">
      <c r="A8" s="21"/>
      <c r="B8" s="21"/>
      <c r="C8" s="23"/>
      <c r="D8" s="21"/>
      <c r="E8" s="21"/>
      <c r="F8" s="25"/>
      <c r="G8" s="25"/>
      <c r="H8" s="21"/>
      <c r="I8" s="21"/>
    </row>
    <row r="9" spans="1:9" x14ac:dyDescent="0.35">
      <c r="A9" s="52"/>
      <c r="B9" s="52"/>
      <c r="C9" s="53"/>
      <c r="D9" s="54"/>
      <c r="E9" s="21"/>
      <c r="F9" s="33" t="s">
        <v>93</v>
      </c>
      <c r="G9" s="34"/>
      <c r="H9" s="37">
        <f>IF(OR(AND(C3="High Value Add Manufacturing", C6&lt;75), AND(C3="Electric Vehicle Manufacturing", C6&lt;125)), 1, VLOOKUP(C3, Freeze!B5:R16, 17, FALSE))</f>
        <v>1</v>
      </c>
      <c r="I9" s="32" t="s">
        <v>87</v>
      </c>
    </row>
    <row r="10" spans="1:9" ht="15" thickBot="1" x14ac:dyDescent="0.4">
      <c r="A10" s="52"/>
      <c r="B10" s="52"/>
      <c r="C10" s="53"/>
      <c r="D10" s="54"/>
      <c r="E10" s="21"/>
      <c r="F10" s="35"/>
      <c r="G10" s="36"/>
      <c r="H10" s="38"/>
      <c r="I10" s="32"/>
    </row>
    <row r="11" spans="1:9" ht="15" thickBot="1" x14ac:dyDescent="0.4">
      <c r="A11" s="21"/>
      <c r="B11" s="21"/>
      <c r="C11" s="23"/>
      <c r="D11" s="21"/>
      <c r="E11" s="21"/>
      <c r="F11" s="25"/>
      <c r="G11" s="25"/>
      <c r="H11" s="21"/>
      <c r="I11" s="21"/>
    </row>
    <row r="12" spans="1:9" x14ac:dyDescent="0.35">
      <c r="A12" s="26" t="s">
        <v>85</v>
      </c>
      <c r="B12" s="27"/>
      <c r="C12" s="30"/>
      <c r="D12" s="32" t="s">
        <v>82</v>
      </c>
      <c r="E12" s="21"/>
      <c r="F12" s="33" t="s">
        <v>86</v>
      </c>
      <c r="G12" s="34"/>
      <c r="H12" s="37" t="e">
        <f>MIN(40%,C15/C12)/40%</f>
        <v>#DIV/0!</v>
      </c>
      <c r="I12" s="32" t="s">
        <v>87</v>
      </c>
    </row>
    <row r="13" spans="1:9" ht="15" thickBot="1" x14ac:dyDescent="0.4">
      <c r="A13" s="28"/>
      <c r="B13" s="29"/>
      <c r="C13" s="31"/>
      <c r="D13" s="32"/>
      <c r="E13" s="21"/>
      <c r="F13" s="35"/>
      <c r="G13" s="36"/>
      <c r="H13" s="38"/>
      <c r="I13" s="32"/>
    </row>
    <row r="14" spans="1:9" ht="15" thickBot="1" x14ac:dyDescent="0.4">
      <c r="A14" s="21"/>
      <c r="B14" s="21"/>
      <c r="C14" s="23"/>
      <c r="D14" s="21"/>
      <c r="E14" s="21"/>
      <c r="F14" s="25"/>
      <c r="G14" s="25"/>
      <c r="H14" s="21"/>
      <c r="I14" s="21"/>
    </row>
    <row r="15" spans="1:9" x14ac:dyDescent="0.35">
      <c r="A15" s="26" t="s">
        <v>88</v>
      </c>
      <c r="B15" s="27"/>
      <c r="C15" s="30"/>
      <c r="D15" s="32" t="s">
        <v>82</v>
      </c>
      <c r="E15" s="21"/>
      <c r="F15" s="33" t="s">
        <v>3</v>
      </c>
      <c r="G15" s="34"/>
      <c r="H15" s="37">
        <f>IF(C18&lt;25%, 1, IF(C18&gt;75%, 1.3, 1 + ((C18 - 25%) / (75% - 25%)) * (1.3 - 1)))</f>
        <v>1</v>
      </c>
      <c r="I15" s="32" t="s">
        <v>87</v>
      </c>
    </row>
    <row r="16" spans="1:9" ht="15" thickBot="1" x14ac:dyDescent="0.4">
      <c r="A16" s="28"/>
      <c r="B16" s="29"/>
      <c r="C16" s="31"/>
      <c r="D16" s="32"/>
      <c r="E16" s="21"/>
      <c r="F16" s="35"/>
      <c r="G16" s="36"/>
      <c r="H16" s="38"/>
      <c r="I16" s="32"/>
    </row>
    <row r="17" spans="1:9" ht="15" thickBot="1" x14ac:dyDescent="0.4">
      <c r="A17" s="21"/>
      <c r="B17" s="21"/>
      <c r="C17" s="23"/>
      <c r="D17" s="21"/>
      <c r="E17" s="21"/>
      <c r="F17" s="25"/>
      <c r="G17" s="25"/>
      <c r="H17" s="21"/>
      <c r="I17" s="21"/>
    </row>
    <row r="18" spans="1:9" x14ac:dyDescent="0.35">
      <c r="A18" s="26" t="s">
        <v>71</v>
      </c>
      <c r="B18" s="27"/>
      <c r="C18" s="55"/>
      <c r="D18" s="32" t="s">
        <v>87</v>
      </c>
      <c r="E18" s="21"/>
      <c r="F18" s="33" t="s">
        <v>89</v>
      </c>
      <c r="G18" s="34"/>
      <c r="H18" s="37">
        <f>IF(C21&lt;100, 1, IF(C21&gt;2500, 1.5, 1 + ((C21 - 100) / (2500 - 100)) * (1.5 - 1)))</f>
        <v>1</v>
      </c>
      <c r="I18" s="32" t="s">
        <v>87</v>
      </c>
    </row>
    <row r="19" spans="1:9" ht="15" thickBot="1" x14ac:dyDescent="0.4">
      <c r="A19" s="28"/>
      <c r="B19" s="29"/>
      <c r="C19" s="56"/>
      <c r="D19" s="32"/>
      <c r="E19" s="21"/>
      <c r="F19" s="35"/>
      <c r="G19" s="36"/>
      <c r="H19" s="38"/>
      <c r="I19" s="32"/>
    </row>
    <row r="20" spans="1:9" ht="15" thickBot="1" x14ac:dyDescent="0.4">
      <c r="A20" s="21"/>
      <c r="B20" s="21"/>
      <c r="C20" s="23"/>
      <c r="D20" s="21"/>
      <c r="E20" s="21"/>
      <c r="F20" s="25"/>
      <c r="G20" s="25"/>
      <c r="H20" s="21"/>
      <c r="I20" s="21"/>
    </row>
    <row r="21" spans="1:9" x14ac:dyDescent="0.35">
      <c r="A21" s="26" t="s">
        <v>90</v>
      </c>
      <c r="B21" s="27"/>
      <c r="C21" s="30"/>
      <c r="D21" s="32" t="s">
        <v>91</v>
      </c>
      <c r="E21" s="21"/>
      <c r="F21" s="33" t="s">
        <v>95</v>
      </c>
      <c r="G21" s="34"/>
      <c r="H21" s="37">
        <f>IF(C24&lt;26, 1, IF(C24&lt;=51, 1.1 + (C24-26)*(0.1/(51-26)), 1.2))</f>
        <v>1</v>
      </c>
      <c r="I21" s="32" t="s">
        <v>87</v>
      </c>
    </row>
    <row r="22" spans="1:9" ht="15" thickBot="1" x14ac:dyDescent="0.4">
      <c r="A22" s="28"/>
      <c r="B22" s="29"/>
      <c r="C22" s="31"/>
      <c r="D22" s="32"/>
      <c r="E22" s="21"/>
      <c r="F22" s="35"/>
      <c r="G22" s="36"/>
      <c r="H22" s="38"/>
      <c r="I22" s="32"/>
    </row>
    <row r="23" spans="1:9" ht="15" thickBot="1" x14ac:dyDescent="0.4"/>
    <row r="24" spans="1:9" ht="15" thickBot="1" x14ac:dyDescent="0.4">
      <c r="A24" s="26" t="s">
        <v>96</v>
      </c>
      <c r="B24" s="27"/>
      <c r="C24" s="30"/>
      <c r="D24" s="32" t="s">
        <v>97</v>
      </c>
    </row>
    <row r="25" spans="1:9" ht="15" thickBot="1" x14ac:dyDescent="0.4">
      <c r="A25" s="28"/>
      <c r="B25" s="29"/>
      <c r="C25" s="31"/>
      <c r="D25" s="32"/>
      <c r="F25" s="33" t="s">
        <v>92</v>
      </c>
      <c r="G25" s="34"/>
      <c r="H25" s="50" t="e">
        <f>H6*H9*H12*H15*H18*H21</f>
        <v>#DIV/0!</v>
      </c>
      <c r="I25" s="32" t="s">
        <v>82</v>
      </c>
    </row>
    <row r="26" spans="1:9" ht="15" thickBot="1" x14ac:dyDescent="0.4">
      <c r="F26" s="35"/>
      <c r="G26" s="36"/>
      <c r="H26" s="51"/>
      <c r="I26" s="32"/>
    </row>
    <row r="27" spans="1:9" ht="15" thickBot="1" x14ac:dyDescent="0.4"/>
    <row r="28" spans="1:9" ht="26.5" customHeight="1" x14ac:dyDescent="0.35">
      <c r="F28" s="33" t="s">
        <v>94</v>
      </c>
      <c r="G28" s="34"/>
      <c r="H28" s="24" t="e">
        <f>H3*H9*H12*H15*H18*H21</f>
        <v>#DIV/0!</v>
      </c>
    </row>
  </sheetData>
  <protectedRanges>
    <protectedRange sqref="C21 C24" name="Range6"/>
    <protectedRange sqref="C18" name="Range5"/>
    <protectedRange sqref="C15" name="Range4"/>
    <protectedRange sqref="C12 C9" name="Range3"/>
    <protectedRange sqref="C6" name="Range2"/>
    <protectedRange sqref="C3" name="a"/>
  </protectedRanges>
  <mergeCells count="51">
    <mergeCell ref="I25:I26"/>
    <mergeCell ref="A18:B19"/>
    <mergeCell ref="C18:C19"/>
    <mergeCell ref="I21:I22"/>
    <mergeCell ref="A21:B22"/>
    <mergeCell ref="C21:C22"/>
    <mergeCell ref="D21:D22"/>
    <mergeCell ref="F25:G26"/>
    <mergeCell ref="A24:B25"/>
    <mergeCell ref="C24:C25"/>
    <mergeCell ref="D24:D25"/>
    <mergeCell ref="F21:G22"/>
    <mergeCell ref="H21:H22"/>
    <mergeCell ref="I18:I19"/>
    <mergeCell ref="I15:I16"/>
    <mergeCell ref="I9:I10"/>
    <mergeCell ref="I12:I13"/>
    <mergeCell ref="A9:B10"/>
    <mergeCell ref="C9:C10"/>
    <mergeCell ref="D9:D10"/>
    <mergeCell ref="F9:G10"/>
    <mergeCell ref="A15:B16"/>
    <mergeCell ref="C15:C16"/>
    <mergeCell ref="D15:D16"/>
    <mergeCell ref="F15:G16"/>
    <mergeCell ref="I3:I4"/>
    <mergeCell ref="D6:D7"/>
    <mergeCell ref="F6:G7"/>
    <mergeCell ref="H6:H7"/>
    <mergeCell ref="I6:I7"/>
    <mergeCell ref="H12:H13"/>
    <mergeCell ref="F28:G28"/>
    <mergeCell ref="A1:C1"/>
    <mergeCell ref="F1:H1"/>
    <mergeCell ref="A3:B4"/>
    <mergeCell ref="C3:C4"/>
    <mergeCell ref="D3:D4"/>
    <mergeCell ref="F3:G4"/>
    <mergeCell ref="H3:H4"/>
    <mergeCell ref="H15:H16"/>
    <mergeCell ref="H25:H26"/>
    <mergeCell ref="H9:H10"/>
    <mergeCell ref="A6:B7"/>
    <mergeCell ref="C6:C7"/>
    <mergeCell ref="F18:G19"/>
    <mergeCell ref="H18:H19"/>
    <mergeCell ref="A12:B13"/>
    <mergeCell ref="C12:C13"/>
    <mergeCell ref="D18:D19"/>
    <mergeCell ref="D12:D13"/>
    <mergeCell ref="F12:G13"/>
  </mergeCells>
  <dataValidations count="4">
    <dataValidation type="decimal" allowBlank="1" showInputMessage="1" showErrorMessage="1" promptTitle="% of exports" prompt="Mention value between 0 and 1" sqref="C18" xr:uid="{5A75C5C2-5ACD-41CA-8AEB-37AF37710397}">
      <formula1>0</formula1>
      <formula2>1</formula2>
    </dataValidation>
    <dataValidation allowBlank="1" showInputMessage="1" showErrorMessage="1" promptTitle="Current year production (Rs crs)" prompt="Mention current year production value (Rs crs)_x000a_" sqref="C15:C16" xr:uid="{42522895-B8F4-4F4E-AF35-1800E559EDF4}"/>
    <dataValidation allowBlank="1" showInputMessage="1" showErrorMessage="1" promptTitle="Peak annual production value" prompt="Peak Annual production value attained in previous years (Rs crs)_x000a__x000a_" sqref="C12:C13 C9:C10" xr:uid="{D01234D3-2C3E-4950-8734-F8008A10F851}"/>
    <dataValidation allowBlank="1" showInputMessage="1" showErrorMessage="1" promptTitle="Investment in P&amp;M" prompt="Investment in Plant &amp; Machinery ( GoI  definition) - Rs Crs." sqref="C6" xr:uid="{E60D7CA3-FA20-40F0-8261-1BC82B312C3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ndustry type" prompt="Please select from the drop down_x000a_" xr:uid="{E793EEF1-A104-475F-83E6-83A32A1BBBF4}">
          <x14:formula1>
            <xm:f>Freeze!$B$5:$B$16</xm:f>
          </x14:formula1>
          <xm:sqref>C3:C4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5EED-04ED-40D2-B67C-FD987D4CF98F}">
  <dimension ref="A1:AL32"/>
  <sheetViews>
    <sheetView showGridLines="0" workbookViewId="0">
      <pane xSplit="2" topLeftCell="Q1" activePane="topRight" state="frozen"/>
      <selection activeCell="C2" sqref="C2"/>
      <selection pane="topRight" activeCell="R9" sqref="R9"/>
    </sheetView>
  </sheetViews>
  <sheetFormatPr defaultRowHeight="13" x14ac:dyDescent="0.3"/>
  <cols>
    <col min="1" max="1" width="4.26953125" style="1" bestFit="1" customWidth="1"/>
    <col min="2" max="2" width="43.90625" style="1" bestFit="1" customWidth="1"/>
    <col min="3" max="3" width="4.36328125" style="1" bestFit="1" customWidth="1"/>
    <col min="4" max="4" width="7.26953125" style="1" bestFit="1" customWidth="1"/>
    <col min="5" max="5" width="10.90625" style="1" bestFit="1" customWidth="1"/>
    <col min="6" max="7" width="7.26953125" style="1" bestFit="1" customWidth="1"/>
    <col min="8" max="8" width="16.08984375" style="1" bestFit="1" customWidth="1"/>
    <col min="9" max="9" width="6.26953125" style="1" bestFit="1" customWidth="1"/>
    <col min="10" max="10" width="17.6328125" style="1" bestFit="1" customWidth="1"/>
    <col min="11" max="11" width="19.7265625" style="1" bestFit="1" customWidth="1"/>
    <col min="12" max="12" width="28.81640625" style="1" bestFit="1" customWidth="1"/>
    <col min="13" max="13" width="14.36328125" style="1" bestFit="1" customWidth="1"/>
    <col min="14" max="14" width="16.54296875" style="1" bestFit="1" customWidth="1"/>
    <col min="15" max="15" width="22.81640625" style="1" bestFit="1" customWidth="1"/>
    <col min="16" max="16" width="14.7265625" style="1" bestFit="1" customWidth="1"/>
    <col min="17" max="17" width="16.26953125" style="1" bestFit="1" customWidth="1"/>
    <col min="18" max="18" width="12.453125" style="1" bestFit="1" customWidth="1"/>
    <col min="19" max="19" width="13.08984375" style="1" bestFit="1" customWidth="1"/>
    <col min="20" max="20" width="15.26953125" style="1" bestFit="1" customWidth="1"/>
    <col min="21" max="21" width="14.6328125" style="1" bestFit="1" customWidth="1"/>
    <col min="22" max="22" width="6.26953125" style="1" bestFit="1" customWidth="1"/>
    <col min="23" max="23" width="27" style="1" bestFit="1" customWidth="1"/>
    <col min="24" max="24" width="10.54296875" style="1" bestFit="1" customWidth="1"/>
    <col min="25" max="25" width="7.6328125" style="1" bestFit="1" customWidth="1"/>
    <col min="26" max="26" width="42" style="1" bestFit="1" customWidth="1"/>
    <col min="27" max="28" width="10.1796875" style="1" bestFit="1" customWidth="1"/>
    <col min="29" max="29" width="36.1796875" style="1" bestFit="1" customWidth="1"/>
    <col min="30" max="30" width="15" style="1" bestFit="1" customWidth="1"/>
    <col min="31" max="31" width="28.81640625" style="1" bestFit="1" customWidth="1"/>
    <col min="32" max="32" width="20.81640625" style="1" bestFit="1" customWidth="1"/>
    <col min="33" max="34" width="35.6328125" style="1" bestFit="1" customWidth="1"/>
    <col min="35" max="37" width="8.7265625" style="1"/>
    <col min="38" max="38" width="25.81640625" style="1" bestFit="1" customWidth="1"/>
    <col min="39" max="16384" width="8.7265625" style="1"/>
  </cols>
  <sheetData>
    <row r="1" spans="1:38" x14ac:dyDescent="0.3">
      <c r="B1" s="1" t="s">
        <v>2</v>
      </c>
    </row>
    <row r="2" spans="1:38" x14ac:dyDescent="0.3">
      <c r="A2" s="3"/>
      <c r="B2" s="1" t="s">
        <v>44</v>
      </c>
      <c r="J2" s="1" t="s">
        <v>5</v>
      </c>
      <c r="K2" s="1" t="s">
        <v>6</v>
      </c>
      <c r="L2" s="1" t="s">
        <v>7</v>
      </c>
      <c r="M2" s="1" t="s">
        <v>8</v>
      </c>
      <c r="U2" s="1" t="s">
        <v>9</v>
      </c>
      <c r="W2" s="1" t="s">
        <v>10</v>
      </c>
      <c r="Z2" s="1" t="s">
        <v>11</v>
      </c>
      <c r="AA2" s="1" t="s">
        <v>12</v>
      </c>
      <c r="AC2" s="1" t="s">
        <v>11</v>
      </c>
      <c r="AD2" s="1" t="s">
        <v>13</v>
      </c>
    </row>
    <row r="3" spans="1:38" ht="13.5" thickBot="1" x14ac:dyDescent="0.35">
      <c r="B3" s="4">
        <v>1</v>
      </c>
      <c r="C3" s="4">
        <f>B3+1</f>
        <v>2</v>
      </c>
      <c r="D3" s="4">
        <f t="shared" ref="D3:W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/>
      <c r="Y3" s="4">
        <f t="shared" ref="Y3" si="1">W3+1</f>
        <v>23</v>
      </c>
      <c r="Z3" s="4">
        <f t="shared" ref="Z3:AG3" si="2">Y3+1</f>
        <v>24</v>
      </c>
      <c r="AA3" s="4">
        <f t="shared" si="2"/>
        <v>25</v>
      </c>
      <c r="AB3" s="4">
        <f t="shared" si="2"/>
        <v>26</v>
      </c>
      <c r="AC3" s="4">
        <f t="shared" si="2"/>
        <v>27</v>
      </c>
      <c r="AD3" s="4">
        <f t="shared" si="2"/>
        <v>28</v>
      </c>
      <c r="AE3" s="4">
        <f t="shared" si="2"/>
        <v>29</v>
      </c>
      <c r="AF3" s="4">
        <f t="shared" si="2"/>
        <v>30</v>
      </c>
      <c r="AG3" s="4">
        <f t="shared" si="2"/>
        <v>31</v>
      </c>
    </row>
    <row r="4" spans="1:38" s="2" customFormat="1" ht="15" customHeight="1" thickBot="1" x14ac:dyDescent="0.35">
      <c r="A4" s="13" t="s">
        <v>14</v>
      </c>
      <c r="B4" s="14" t="s">
        <v>15</v>
      </c>
      <c r="C4" s="14" t="s">
        <v>16</v>
      </c>
      <c r="D4" s="14" t="s">
        <v>1</v>
      </c>
      <c r="E4" s="14" t="s">
        <v>1</v>
      </c>
      <c r="F4" s="14" t="s">
        <v>1</v>
      </c>
      <c r="G4" s="14" t="s">
        <v>1</v>
      </c>
      <c r="H4" s="57" t="s">
        <v>17</v>
      </c>
      <c r="I4" s="58"/>
      <c r="J4" s="14" t="s">
        <v>18</v>
      </c>
      <c r="K4" s="14" t="s">
        <v>19</v>
      </c>
      <c r="L4" s="14" t="s">
        <v>20</v>
      </c>
      <c r="M4" s="15" t="s">
        <v>21</v>
      </c>
      <c r="N4" s="15" t="s">
        <v>22</v>
      </c>
      <c r="O4" s="14" t="s">
        <v>23</v>
      </c>
      <c r="P4" s="14" t="s">
        <v>24</v>
      </c>
      <c r="Q4" s="16" t="s">
        <v>25</v>
      </c>
      <c r="R4" s="14" t="s">
        <v>26</v>
      </c>
      <c r="S4" s="14" t="s">
        <v>27</v>
      </c>
      <c r="T4" s="14"/>
      <c r="U4" s="14" t="s">
        <v>28</v>
      </c>
      <c r="V4" s="17"/>
      <c r="W4" s="14" t="s">
        <v>29</v>
      </c>
      <c r="X4" s="14" t="s">
        <v>30</v>
      </c>
      <c r="Y4" s="14" t="s">
        <v>31</v>
      </c>
      <c r="Z4" s="14" t="s">
        <v>32</v>
      </c>
      <c r="AA4" s="16" t="s">
        <v>33</v>
      </c>
      <c r="AB4" s="16" t="s">
        <v>33</v>
      </c>
      <c r="AC4" s="14" t="s">
        <v>34</v>
      </c>
      <c r="AD4" s="17"/>
      <c r="AE4" s="14" t="s">
        <v>35</v>
      </c>
      <c r="AF4" s="14" t="s">
        <v>36</v>
      </c>
      <c r="AG4" s="17"/>
      <c r="AH4" s="17"/>
    </row>
    <row r="5" spans="1:38" s="2" customFormat="1" x14ac:dyDescent="0.3">
      <c r="A5" s="10">
        <v>1</v>
      </c>
      <c r="B5" s="10" t="s">
        <v>37</v>
      </c>
      <c r="C5" s="11" t="s">
        <v>2</v>
      </c>
      <c r="D5" s="11" t="s">
        <v>38</v>
      </c>
      <c r="E5" s="11" t="s">
        <v>39</v>
      </c>
      <c r="F5" s="11" t="s">
        <v>4</v>
      </c>
      <c r="G5" s="11" t="s">
        <v>40</v>
      </c>
      <c r="H5" s="11" t="s">
        <v>41</v>
      </c>
      <c r="I5" s="11" t="s">
        <v>42</v>
      </c>
      <c r="J5" s="12">
        <v>0.5</v>
      </c>
      <c r="K5" s="12">
        <v>0.5</v>
      </c>
      <c r="L5" s="12"/>
      <c r="M5" s="12">
        <v>1</v>
      </c>
      <c r="N5" s="12">
        <v>1</v>
      </c>
      <c r="O5" s="11" t="s">
        <v>43</v>
      </c>
      <c r="P5" s="11" t="s">
        <v>42</v>
      </c>
      <c r="Q5" s="11"/>
      <c r="R5" s="11">
        <v>1.5</v>
      </c>
      <c r="S5" s="11" t="s">
        <v>44</v>
      </c>
      <c r="T5" s="11" t="s">
        <v>44</v>
      </c>
      <c r="U5" s="12">
        <v>1</v>
      </c>
      <c r="V5" s="11" t="s">
        <v>42</v>
      </c>
      <c r="W5" s="12">
        <v>0.5</v>
      </c>
      <c r="X5" s="11" t="s">
        <v>45</v>
      </c>
      <c r="Y5" s="11" t="s">
        <v>42</v>
      </c>
      <c r="Z5" s="11" t="s">
        <v>44</v>
      </c>
      <c r="AA5" s="11"/>
      <c r="AB5" s="11"/>
      <c r="AC5" s="11" t="s">
        <v>44</v>
      </c>
      <c r="AD5" s="11"/>
      <c r="AE5" s="11" t="s">
        <v>44</v>
      </c>
      <c r="AF5" s="11" t="s">
        <v>44</v>
      </c>
      <c r="AG5" s="11"/>
      <c r="AH5" s="11"/>
    </row>
    <row r="6" spans="1:38" s="2" customFormat="1" x14ac:dyDescent="0.3">
      <c r="A6" s="7">
        <f>A5+1</f>
        <v>2</v>
      </c>
      <c r="B6" s="7" t="s">
        <v>46</v>
      </c>
      <c r="C6" s="6" t="s">
        <v>2</v>
      </c>
      <c r="D6" s="6" t="s">
        <v>38</v>
      </c>
      <c r="E6" s="6" t="s">
        <v>39</v>
      </c>
      <c r="F6" s="6" t="s">
        <v>4</v>
      </c>
      <c r="G6" s="6" t="s">
        <v>40</v>
      </c>
      <c r="H6" s="6"/>
      <c r="I6" s="6"/>
      <c r="J6" s="8">
        <v>0.5</v>
      </c>
      <c r="K6" s="8">
        <v>0.5</v>
      </c>
      <c r="L6" s="8"/>
      <c r="M6" s="8">
        <v>1</v>
      </c>
      <c r="N6" s="8">
        <v>1</v>
      </c>
      <c r="O6" s="6" t="s">
        <v>43</v>
      </c>
      <c r="P6" s="6" t="s">
        <v>42</v>
      </c>
      <c r="Q6" s="6"/>
      <c r="R6" s="6">
        <v>1</v>
      </c>
      <c r="S6" s="8">
        <v>0.05</v>
      </c>
      <c r="T6" s="8" t="s">
        <v>47</v>
      </c>
      <c r="U6" s="6" t="s">
        <v>44</v>
      </c>
      <c r="V6" s="6" t="s">
        <v>44</v>
      </c>
      <c r="W6" s="6" t="s">
        <v>44</v>
      </c>
      <c r="X6" s="6"/>
      <c r="Y6" s="6" t="s">
        <v>44</v>
      </c>
      <c r="Z6" s="6" t="s">
        <v>44</v>
      </c>
      <c r="AA6" s="6"/>
      <c r="AB6" s="6"/>
      <c r="AC6" s="6" t="s">
        <v>44</v>
      </c>
      <c r="AD6" s="6"/>
      <c r="AE6" s="6" t="s">
        <v>44</v>
      </c>
      <c r="AF6" s="6" t="s">
        <v>48</v>
      </c>
      <c r="AG6" s="6" t="s">
        <v>49</v>
      </c>
      <c r="AH6" s="6"/>
      <c r="AI6" s="5"/>
    </row>
    <row r="7" spans="1:38" s="2" customFormat="1" x14ac:dyDescent="0.3">
      <c r="A7" s="7">
        <f t="shared" ref="A7:A16" si="3">A6+1</f>
        <v>3</v>
      </c>
      <c r="B7" s="7" t="s">
        <v>50</v>
      </c>
      <c r="C7" s="6" t="s">
        <v>2</v>
      </c>
      <c r="D7" s="6" t="s">
        <v>38</v>
      </c>
      <c r="E7" s="6" t="s">
        <v>39</v>
      </c>
      <c r="F7" s="6" t="s">
        <v>4</v>
      </c>
      <c r="G7" s="6" t="s">
        <v>40</v>
      </c>
      <c r="H7" s="6" t="s">
        <v>41</v>
      </c>
      <c r="I7" s="6" t="s">
        <v>42</v>
      </c>
      <c r="J7" s="8">
        <v>0.5</v>
      </c>
      <c r="K7" s="8">
        <v>0.5</v>
      </c>
      <c r="L7" s="8">
        <v>1</v>
      </c>
      <c r="M7" s="8">
        <v>1</v>
      </c>
      <c r="N7" s="8">
        <v>1</v>
      </c>
      <c r="O7" s="6" t="s">
        <v>43</v>
      </c>
      <c r="P7" s="6" t="s">
        <v>42</v>
      </c>
      <c r="Q7" s="6"/>
      <c r="R7" s="6">
        <v>1</v>
      </c>
      <c r="S7" s="8">
        <v>0.05</v>
      </c>
      <c r="T7" s="6" t="s">
        <v>51</v>
      </c>
      <c r="U7" s="6" t="s">
        <v>44</v>
      </c>
      <c r="V7" s="6" t="s">
        <v>44</v>
      </c>
      <c r="W7" s="6" t="s">
        <v>44</v>
      </c>
      <c r="X7" s="6"/>
      <c r="Y7" s="6" t="s">
        <v>44</v>
      </c>
      <c r="Z7" s="6" t="s">
        <v>52</v>
      </c>
      <c r="AA7" s="6"/>
      <c r="AB7" s="6" t="s">
        <v>42</v>
      </c>
      <c r="AC7" s="9">
        <v>13000</v>
      </c>
      <c r="AD7" s="6" t="s">
        <v>73</v>
      </c>
      <c r="AE7" s="8">
        <v>0.5</v>
      </c>
      <c r="AF7" s="6" t="s">
        <v>48</v>
      </c>
      <c r="AG7" s="6" t="s">
        <v>49</v>
      </c>
      <c r="AH7" s="6"/>
    </row>
    <row r="8" spans="1:38" s="2" customFormat="1" x14ac:dyDescent="0.3">
      <c r="A8" s="7">
        <f t="shared" si="3"/>
        <v>4</v>
      </c>
      <c r="B8" s="7" t="s">
        <v>53</v>
      </c>
      <c r="C8" s="6" t="s">
        <v>2</v>
      </c>
      <c r="D8" s="6" t="s">
        <v>38</v>
      </c>
      <c r="E8" s="6" t="s">
        <v>39</v>
      </c>
      <c r="F8" s="6" t="s">
        <v>4</v>
      </c>
      <c r="G8" s="6" t="s">
        <v>40</v>
      </c>
      <c r="H8" s="6"/>
      <c r="I8" s="6"/>
      <c r="J8" s="8">
        <v>0.5</v>
      </c>
      <c r="K8" s="8">
        <v>0.5</v>
      </c>
      <c r="L8" s="8"/>
      <c r="M8" s="8">
        <v>1</v>
      </c>
      <c r="N8" s="6" t="s">
        <v>44</v>
      </c>
      <c r="O8" s="6" t="s">
        <v>43</v>
      </c>
      <c r="P8" s="6" t="s">
        <v>42</v>
      </c>
      <c r="Q8" s="6"/>
      <c r="R8" s="6">
        <v>1</v>
      </c>
      <c r="S8" s="6" t="s">
        <v>44</v>
      </c>
      <c r="T8" s="6" t="s">
        <v>44</v>
      </c>
      <c r="U8" s="6" t="s">
        <v>44</v>
      </c>
      <c r="V8" s="6" t="s">
        <v>44</v>
      </c>
      <c r="W8" s="8">
        <v>0.5</v>
      </c>
      <c r="X8" s="6" t="s">
        <v>54</v>
      </c>
      <c r="Y8" s="6" t="s">
        <v>42</v>
      </c>
      <c r="Z8" s="6" t="s">
        <v>44</v>
      </c>
      <c r="AA8" s="6"/>
      <c r="AB8" s="6"/>
      <c r="AC8" s="6" t="s">
        <v>44</v>
      </c>
      <c r="AD8" s="6"/>
      <c r="AE8" s="8">
        <v>0.25</v>
      </c>
      <c r="AF8" s="6" t="s">
        <v>44</v>
      </c>
      <c r="AG8" s="6"/>
      <c r="AH8" s="6"/>
    </row>
    <row r="9" spans="1:38" s="2" customFormat="1" x14ac:dyDescent="0.3">
      <c r="A9" s="7">
        <f t="shared" si="3"/>
        <v>5</v>
      </c>
      <c r="B9" s="7" t="s">
        <v>55</v>
      </c>
      <c r="C9" s="6" t="s">
        <v>2</v>
      </c>
      <c r="D9" s="6" t="s">
        <v>38</v>
      </c>
      <c r="E9" s="6" t="s">
        <v>39</v>
      </c>
      <c r="F9" s="6" t="s">
        <v>4</v>
      </c>
      <c r="G9" s="6" t="s">
        <v>40</v>
      </c>
      <c r="H9" s="6"/>
      <c r="I9" s="6"/>
      <c r="J9" s="8">
        <v>0.5</v>
      </c>
      <c r="K9" s="8">
        <v>0.5</v>
      </c>
      <c r="L9" s="8"/>
      <c r="M9" s="8">
        <v>1</v>
      </c>
      <c r="N9" s="8">
        <v>1</v>
      </c>
      <c r="O9" s="6" t="s">
        <v>43</v>
      </c>
      <c r="P9" s="6" t="s">
        <v>42</v>
      </c>
      <c r="Q9" s="6"/>
      <c r="R9" s="6">
        <v>1</v>
      </c>
      <c r="S9" s="6" t="s">
        <v>44</v>
      </c>
      <c r="T9" s="6" t="s">
        <v>44</v>
      </c>
      <c r="U9" s="6" t="s">
        <v>44</v>
      </c>
      <c r="V9" s="6" t="s">
        <v>44</v>
      </c>
      <c r="W9" s="8">
        <v>0.5</v>
      </c>
      <c r="X9" s="6" t="s">
        <v>56</v>
      </c>
      <c r="Y9" s="6" t="s">
        <v>42</v>
      </c>
      <c r="Z9" s="6" t="s">
        <v>44</v>
      </c>
      <c r="AA9" s="6"/>
      <c r="AB9" s="6"/>
      <c r="AC9" s="6" t="s">
        <v>44</v>
      </c>
      <c r="AD9" s="6"/>
      <c r="AE9" s="6" t="s">
        <v>44</v>
      </c>
      <c r="AF9" s="6" t="s">
        <v>57</v>
      </c>
      <c r="AG9" s="6" t="s">
        <v>58</v>
      </c>
      <c r="AH9" s="6" t="s">
        <v>59</v>
      </c>
      <c r="AL9" s="2" t="s">
        <v>60</v>
      </c>
    </row>
    <row r="10" spans="1:38" s="2" customFormat="1" x14ac:dyDescent="0.3">
      <c r="A10" s="7"/>
      <c r="B10" s="7" t="s">
        <v>98</v>
      </c>
      <c r="C10" s="6" t="s">
        <v>2</v>
      </c>
      <c r="D10" s="6" t="s">
        <v>38</v>
      </c>
      <c r="E10" s="6" t="s">
        <v>39</v>
      </c>
      <c r="F10" s="6" t="s">
        <v>4</v>
      </c>
      <c r="G10" s="6" t="s">
        <v>40</v>
      </c>
      <c r="H10" s="6"/>
      <c r="I10" s="6"/>
      <c r="J10" s="8">
        <v>0.5</v>
      </c>
      <c r="K10" s="8">
        <v>0.5</v>
      </c>
      <c r="L10" s="8"/>
      <c r="M10" s="8">
        <v>1</v>
      </c>
      <c r="N10" s="8">
        <v>1</v>
      </c>
      <c r="O10" s="6" t="s">
        <v>43</v>
      </c>
      <c r="P10" s="6" t="s">
        <v>42</v>
      </c>
      <c r="Q10" s="6"/>
      <c r="R10" s="6">
        <v>1.3</v>
      </c>
      <c r="S10" s="6" t="s">
        <v>44</v>
      </c>
      <c r="T10" s="6" t="s">
        <v>44</v>
      </c>
      <c r="U10" s="6" t="s">
        <v>44</v>
      </c>
      <c r="V10" s="6" t="s">
        <v>44</v>
      </c>
      <c r="W10" s="8">
        <v>0.5</v>
      </c>
      <c r="X10" s="6" t="s">
        <v>56</v>
      </c>
      <c r="Y10" s="6" t="s">
        <v>42</v>
      </c>
      <c r="Z10" s="6" t="s">
        <v>44</v>
      </c>
      <c r="AA10" s="6"/>
      <c r="AB10" s="6"/>
      <c r="AC10" s="6" t="s">
        <v>44</v>
      </c>
      <c r="AD10" s="6"/>
      <c r="AE10" s="6" t="s">
        <v>44</v>
      </c>
      <c r="AF10" s="6" t="s">
        <v>57</v>
      </c>
      <c r="AG10" s="6" t="s">
        <v>58</v>
      </c>
      <c r="AH10" s="6" t="s">
        <v>59</v>
      </c>
      <c r="AL10" s="2" t="s">
        <v>60</v>
      </c>
    </row>
    <row r="11" spans="1:38" s="2" customFormat="1" x14ac:dyDescent="0.3">
      <c r="A11" s="7">
        <f>A9+1</f>
        <v>6</v>
      </c>
      <c r="B11" s="7" t="s">
        <v>61</v>
      </c>
      <c r="C11" s="6" t="s">
        <v>2</v>
      </c>
      <c r="D11" s="6" t="s">
        <v>38</v>
      </c>
      <c r="E11" s="6" t="s">
        <v>39</v>
      </c>
      <c r="F11" s="6" t="s">
        <v>4</v>
      </c>
      <c r="G11" s="6" t="s">
        <v>40</v>
      </c>
      <c r="H11" s="6"/>
      <c r="I11" s="6"/>
      <c r="J11" s="8">
        <v>0.5</v>
      </c>
      <c r="K11" s="8">
        <v>0.5</v>
      </c>
      <c r="L11" s="8"/>
      <c r="M11" s="8">
        <v>1</v>
      </c>
      <c r="N11" s="8">
        <v>1</v>
      </c>
      <c r="O11" s="6" t="s">
        <v>43</v>
      </c>
      <c r="P11" s="6" t="s">
        <v>42</v>
      </c>
      <c r="Q11" s="6"/>
      <c r="R11" s="6">
        <v>1</v>
      </c>
      <c r="S11" s="6" t="s">
        <v>44</v>
      </c>
      <c r="T11" s="6" t="s">
        <v>44</v>
      </c>
      <c r="U11" s="6" t="s">
        <v>44</v>
      </c>
      <c r="V11" s="6" t="s">
        <v>44</v>
      </c>
      <c r="W11" s="8"/>
      <c r="X11" s="6"/>
      <c r="Y11" s="6"/>
      <c r="Z11" s="6" t="s">
        <v>44</v>
      </c>
      <c r="AA11" s="6"/>
      <c r="AB11" s="6"/>
      <c r="AC11" s="6" t="s">
        <v>44</v>
      </c>
      <c r="AD11" s="6"/>
      <c r="AE11" s="6" t="s">
        <v>44</v>
      </c>
      <c r="AF11" s="6" t="s">
        <v>58</v>
      </c>
      <c r="AG11" s="6" t="s">
        <v>59</v>
      </c>
      <c r="AH11" s="6"/>
    </row>
    <row r="12" spans="1:38" s="2" customFormat="1" x14ac:dyDescent="0.3">
      <c r="A12" s="7">
        <f t="shared" si="3"/>
        <v>7</v>
      </c>
      <c r="B12" s="7" t="s">
        <v>62</v>
      </c>
      <c r="C12" s="6" t="s">
        <v>2</v>
      </c>
      <c r="D12" s="6" t="s">
        <v>38</v>
      </c>
      <c r="E12" s="6" t="s">
        <v>39</v>
      </c>
      <c r="F12" s="6" t="s">
        <v>4</v>
      </c>
      <c r="G12" s="6" t="s">
        <v>40</v>
      </c>
      <c r="H12" s="6"/>
      <c r="I12" s="6"/>
      <c r="J12" s="8">
        <v>0.5</v>
      </c>
      <c r="K12" s="8">
        <v>0.5</v>
      </c>
      <c r="L12" s="8"/>
      <c r="M12" s="8">
        <v>1</v>
      </c>
      <c r="N12" s="6" t="s">
        <v>44</v>
      </c>
      <c r="O12" s="6" t="s">
        <v>43</v>
      </c>
      <c r="P12" s="6" t="s">
        <v>42</v>
      </c>
      <c r="Q12" s="6"/>
      <c r="R12" s="6">
        <v>1.3</v>
      </c>
      <c r="S12" s="6" t="s">
        <v>44</v>
      </c>
      <c r="T12" s="6" t="s">
        <v>44</v>
      </c>
      <c r="U12" s="6" t="s">
        <v>44</v>
      </c>
      <c r="V12" s="6" t="s">
        <v>44</v>
      </c>
      <c r="W12" s="8">
        <v>0.5</v>
      </c>
      <c r="X12" s="6"/>
      <c r="Y12" s="6" t="s">
        <v>42</v>
      </c>
      <c r="Z12" s="6" t="s">
        <v>44</v>
      </c>
      <c r="AA12" s="6"/>
      <c r="AB12" s="6"/>
      <c r="AC12" s="6" t="s">
        <v>44</v>
      </c>
      <c r="AD12" s="6"/>
      <c r="AE12" s="6" t="s">
        <v>44</v>
      </c>
      <c r="AF12" s="6" t="s">
        <v>58</v>
      </c>
      <c r="AG12" s="6" t="s">
        <v>59</v>
      </c>
      <c r="AH12" s="6"/>
      <c r="AL12" s="2" t="s">
        <v>60</v>
      </c>
    </row>
    <row r="13" spans="1:38" s="2" customFormat="1" x14ac:dyDescent="0.3">
      <c r="A13" s="7">
        <f t="shared" si="3"/>
        <v>8</v>
      </c>
      <c r="B13" s="7" t="s">
        <v>63</v>
      </c>
      <c r="C13" s="6" t="s">
        <v>2</v>
      </c>
      <c r="D13" s="6" t="s">
        <v>38</v>
      </c>
      <c r="E13" s="6" t="s">
        <v>39</v>
      </c>
      <c r="F13" s="6" t="s">
        <v>4</v>
      </c>
      <c r="G13" s="6" t="s">
        <v>40</v>
      </c>
      <c r="H13" s="6"/>
      <c r="I13" s="6"/>
      <c r="J13" s="8">
        <v>0.5</v>
      </c>
      <c r="K13" s="8">
        <v>0.5</v>
      </c>
      <c r="L13" s="8"/>
      <c r="M13" s="8">
        <v>1</v>
      </c>
      <c r="N13" s="6" t="s">
        <v>44</v>
      </c>
      <c r="O13" s="6" t="s">
        <v>43</v>
      </c>
      <c r="P13" s="6" t="s">
        <v>42</v>
      </c>
      <c r="Q13" s="6"/>
      <c r="R13" s="6">
        <v>1.3</v>
      </c>
      <c r="S13" s="6" t="s">
        <v>44</v>
      </c>
      <c r="T13" s="6" t="s">
        <v>44</v>
      </c>
      <c r="U13" s="6" t="s">
        <v>44</v>
      </c>
      <c r="V13" s="6" t="s">
        <v>44</v>
      </c>
      <c r="W13" s="8">
        <v>0.5</v>
      </c>
      <c r="X13" s="6" t="s">
        <v>64</v>
      </c>
      <c r="Y13" s="6" t="s">
        <v>44</v>
      </c>
      <c r="Z13" s="6" t="s">
        <v>44</v>
      </c>
      <c r="AA13" s="6"/>
      <c r="AB13" s="6"/>
      <c r="AC13" s="6" t="s">
        <v>44</v>
      </c>
      <c r="AD13" s="6"/>
      <c r="AE13" s="8">
        <v>0.25</v>
      </c>
      <c r="AF13" s="6" t="s">
        <v>44</v>
      </c>
      <c r="AG13" s="6"/>
      <c r="AH13" s="6"/>
      <c r="AL13" s="2" t="s">
        <v>60</v>
      </c>
    </row>
    <row r="14" spans="1:38" s="2" customFormat="1" x14ac:dyDescent="0.3">
      <c r="A14" s="7">
        <f t="shared" si="3"/>
        <v>9</v>
      </c>
      <c r="B14" s="7" t="s">
        <v>65</v>
      </c>
      <c r="C14" s="6" t="s">
        <v>2</v>
      </c>
      <c r="D14" s="6" t="s">
        <v>38</v>
      </c>
      <c r="E14" s="6" t="s">
        <v>39</v>
      </c>
      <c r="F14" s="6" t="s">
        <v>4</v>
      </c>
      <c r="G14" s="6" t="s">
        <v>40</v>
      </c>
      <c r="H14" s="6"/>
      <c r="I14" s="6"/>
      <c r="J14" s="8">
        <v>0.5</v>
      </c>
      <c r="K14" s="8">
        <v>0.5</v>
      </c>
      <c r="L14" s="8"/>
      <c r="M14" s="8">
        <v>1</v>
      </c>
      <c r="N14" s="6" t="s">
        <v>44</v>
      </c>
      <c r="O14" s="6" t="s">
        <v>43</v>
      </c>
      <c r="P14" s="6" t="s">
        <v>42</v>
      </c>
      <c r="Q14" s="6"/>
      <c r="R14" s="6">
        <v>1</v>
      </c>
      <c r="S14" s="6" t="s">
        <v>44</v>
      </c>
      <c r="T14" s="6" t="s">
        <v>44</v>
      </c>
      <c r="U14" s="6" t="s">
        <v>44</v>
      </c>
      <c r="V14" s="6" t="s">
        <v>44</v>
      </c>
      <c r="W14" s="8">
        <v>0.5</v>
      </c>
      <c r="X14" s="6" t="s">
        <v>66</v>
      </c>
      <c r="Y14" s="6" t="s">
        <v>44</v>
      </c>
      <c r="Z14" s="6" t="s">
        <v>44</v>
      </c>
      <c r="AA14" s="6"/>
      <c r="AB14" s="6"/>
      <c r="AC14" s="6" t="s">
        <v>44</v>
      </c>
      <c r="AD14" s="6"/>
      <c r="AE14" s="8">
        <v>0.5</v>
      </c>
      <c r="AF14" s="6" t="s">
        <v>44</v>
      </c>
      <c r="AG14" s="6"/>
      <c r="AH14" s="6"/>
    </row>
    <row r="15" spans="1:38" s="2" customFormat="1" x14ac:dyDescent="0.3">
      <c r="A15" s="7">
        <f t="shared" si="3"/>
        <v>10</v>
      </c>
      <c r="B15" s="7" t="s">
        <v>67</v>
      </c>
      <c r="C15" s="6" t="s">
        <v>2</v>
      </c>
      <c r="D15" s="6" t="s">
        <v>38</v>
      </c>
      <c r="E15" s="6" t="s">
        <v>39</v>
      </c>
      <c r="F15" s="6" t="s">
        <v>4</v>
      </c>
      <c r="G15" s="6" t="s">
        <v>40</v>
      </c>
      <c r="H15" s="6"/>
      <c r="I15" s="6"/>
      <c r="J15" s="8">
        <v>0.5</v>
      </c>
      <c r="K15" s="8">
        <v>0.5</v>
      </c>
      <c r="L15" s="8"/>
      <c r="M15" s="8">
        <v>1</v>
      </c>
      <c r="N15" s="8">
        <v>1</v>
      </c>
      <c r="O15" s="6" t="s">
        <v>43</v>
      </c>
      <c r="P15" s="6" t="s">
        <v>42</v>
      </c>
      <c r="Q15" s="6"/>
      <c r="R15" s="6">
        <v>1.3</v>
      </c>
      <c r="S15" s="6" t="s">
        <v>44</v>
      </c>
      <c r="T15" s="6" t="s">
        <v>44</v>
      </c>
      <c r="U15" s="6" t="s">
        <v>44</v>
      </c>
      <c r="V15" s="6" t="s">
        <v>44</v>
      </c>
      <c r="W15" s="8">
        <v>0.5</v>
      </c>
      <c r="X15" s="6" t="s">
        <v>66</v>
      </c>
      <c r="Y15" s="6" t="s">
        <v>44</v>
      </c>
      <c r="Z15" s="6" t="s">
        <v>44</v>
      </c>
      <c r="AA15" s="6"/>
      <c r="AB15" s="6"/>
      <c r="AC15" s="9">
        <v>13000</v>
      </c>
      <c r="AD15" s="6" t="s">
        <v>73</v>
      </c>
      <c r="AE15" s="6" t="s">
        <v>44</v>
      </c>
      <c r="AF15" s="6" t="s">
        <v>44</v>
      </c>
      <c r="AG15" s="6"/>
      <c r="AH15" s="6"/>
    </row>
    <row r="16" spans="1:38" s="2" customFormat="1" x14ac:dyDescent="0.3">
      <c r="A16" s="7">
        <f t="shared" si="3"/>
        <v>11</v>
      </c>
      <c r="B16" s="7" t="s">
        <v>0</v>
      </c>
      <c r="C16" s="6" t="s">
        <v>2</v>
      </c>
      <c r="D16" s="6" t="s">
        <v>38</v>
      </c>
      <c r="E16" s="6" t="s">
        <v>39</v>
      </c>
      <c r="F16" s="6" t="s">
        <v>4</v>
      </c>
      <c r="G16" s="6" t="s">
        <v>40</v>
      </c>
      <c r="H16" s="6"/>
      <c r="I16" s="6"/>
      <c r="J16" s="8">
        <v>0.5</v>
      </c>
      <c r="K16" s="8">
        <v>0.5</v>
      </c>
      <c r="L16" s="6"/>
      <c r="M16" s="8">
        <v>1</v>
      </c>
      <c r="N16" s="8">
        <v>1</v>
      </c>
      <c r="O16" s="6" t="s">
        <v>43</v>
      </c>
      <c r="P16" s="6" t="s">
        <v>42</v>
      </c>
      <c r="Q16" s="6"/>
      <c r="R16" s="6">
        <v>1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8" spans="5:7" x14ac:dyDescent="0.3">
      <c r="E18" s="1" t="s">
        <v>2</v>
      </c>
      <c r="G18" s="1" t="s">
        <v>68</v>
      </c>
    </row>
    <row r="19" spans="5:7" x14ac:dyDescent="0.3">
      <c r="E19" s="1" t="s">
        <v>44</v>
      </c>
      <c r="G19" s="1" t="s">
        <v>69</v>
      </c>
    </row>
    <row r="20" spans="5:7" x14ac:dyDescent="0.3">
      <c r="G20" s="1" t="s">
        <v>70</v>
      </c>
    </row>
    <row r="29" spans="5:7" x14ac:dyDescent="0.3">
      <c r="G29" s="1" t="s">
        <v>74</v>
      </c>
    </row>
    <row r="30" spans="5:7" x14ac:dyDescent="0.3">
      <c r="G30" s="1" t="s">
        <v>75</v>
      </c>
    </row>
    <row r="31" spans="5:7" x14ac:dyDescent="0.3">
      <c r="G31" s="1" t="s">
        <v>72</v>
      </c>
    </row>
    <row r="32" spans="5:7" x14ac:dyDescent="0.3">
      <c r="G32" s="1" t="s">
        <v>76</v>
      </c>
    </row>
  </sheetData>
  <sheetProtection algorithmName="SHA-512" hashValue="htAUGsbQB5xfXaFMZhWGv0SGubwA/E6UHKW1ZxCL9sbH0LfujOX85K4Qbw0IdBPHpayY1+3Di+KvRvzIpZLxzQ==" saltValue="MWhxKqinzuHWp7c164dNGA==" spinCount="100000" sheet="1" objects="1" scenarios="1"/>
  <mergeCells count="1">
    <mergeCell ref="H4:I4"/>
  </mergeCells>
  <pageMargins left="0.7" right="0.7" top="0.75" bottom="0.75" header="0.3" footer="0.3"/>
  <pageSetup paperSize="9" orientation="landscape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88C2-6FCC-4A57-B59E-235175BC7636}">
  <dimension ref="A1:M50"/>
  <sheetViews>
    <sheetView workbookViewId="0">
      <selection activeCell="E2" sqref="E2:E9"/>
    </sheetView>
  </sheetViews>
  <sheetFormatPr defaultRowHeight="14.5" x14ac:dyDescent="0.35"/>
  <cols>
    <col min="3" max="3" width="30" bestFit="1" customWidth="1"/>
  </cols>
  <sheetData>
    <row r="1" spans="1:13" x14ac:dyDescent="0.35">
      <c r="A1">
        <v>50</v>
      </c>
      <c r="B1">
        <v>13</v>
      </c>
    </row>
    <row r="3" spans="1:13" x14ac:dyDescent="0.35">
      <c r="B3" s="20"/>
    </row>
    <row r="5" spans="1:13" x14ac:dyDescent="0.35">
      <c r="G5" s="19"/>
    </row>
    <row r="6" spans="1:13" x14ac:dyDescent="0.35">
      <c r="G6" s="19"/>
    </row>
    <row r="7" spans="1:13" x14ac:dyDescent="0.35">
      <c r="G7" s="19"/>
    </row>
    <row r="8" spans="1:13" x14ac:dyDescent="0.35">
      <c r="G8" s="22"/>
      <c r="I8" s="19"/>
      <c r="J8" s="19"/>
      <c r="K8" s="19"/>
      <c r="L8" s="19"/>
      <c r="M8" s="19"/>
    </row>
    <row r="47" spans="2:2" x14ac:dyDescent="0.35">
      <c r="B47" s="1"/>
    </row>
    <row r="48" spans="2:2" x14ac:dyDescent="0.35">
      <c r="B48" s="1"/>
    </row>
    <row r="49" spans="2:2" x14ac:dyDescent="0.35">
      <c r="B49" s="1"/>
    </row>
    <row r="50" spans="2:2" x14ac:dyDescent="0.35">
      <c r="B50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5781-5ECA-4C7F-AFDF-6742DE68C330}">
  <dimension ref="A1:M50"/>
  <sheetViews>
    <sheetView workbookViewId="0">
      <selection activeCell="E2" sqref="E2:E9"/>
    </sheetView>
  </sheetViews>
  <sheetFormatPr defaultRowHeight="14.5" x14ac:dyDescent="0.35"/>
  <cols>
    <col min="3" max="3" width="30" bestFit="1" customWidth="1"/>
  </cols>
  <sheetData>
    <row r="1" spans="1:13" x14ac:dyDescent="0.35">
      <c r="A1">
        <v>50</v>
      </c>
      <c r="B1">
        <v>13</v>
      </c>
    </row>
    <row r="3" spans="1:13" x14ac:dyDescent="0.35">
      <c r="B3" s="20"/>
    </row>
    <row r="5" spans="1:13" x14ac:dyDescent="0.35">
      <c r="G5" s="19"/>
    </row>
    <row r="6" spans="1:13" x14ac:dyDescent="0.35">
      <c r="G6" s="19"/>
    </row>
    <row r="7" spans="1:13" x14ac:dyDescent="0.35">
      <c r="G7" s="19"/>
    </row>
    <row r="8" spans="1:13" x14ac:dyDescent="0.35">
      <c r="G8" s="22"/>
      <c r="I8" s="19"/>
      <c r="J8" s="19"/>
      <c r="K8" s="19"/>
      <c r="L8" s="19"/>
      <c r="M8" s="19"/>
    </row>
    <row r="47" spans="2:2" x14ac:dyDescent="0.35">
      <c r="B47" s="1"/>
    </row>
    <row r="48" spans="2:2" x14ac:dyDescent="0.35">
      <c r="B48" s="1"/>
    </row>
    <row r="49" spans="2:2" x14ac:dyDescent="0.35">
      <c r="B49" s="1"/>
    </row>
    <row r="50" spans="2:2" x14ac:dyDescent="0.35">
      <c r="B5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Formula tool for 1st Year</vt:lpstr>
      <vt:lpstr>Freeze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Viplov Jain</dc:creator>
  <cp:lastModifiedBy>Ritu Singhai</cp:lastModifiedBy>
  <cp:lastPrinted>2025-04-08T04:43:24Z</cp:lastPrinted>
  <dcterms:created xsi:type="dcterms:W3CDTF">2025-02-21T11:46:42Z</dcterms:created>
  <dcterms:modified xsi:type="dcterms:W3CDTF">2025-07-01T06:33:52Z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